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3 INTERREG 2017 IMPLEMENTACIJA\13 Aktivnost T1.3 - Takmicenje skola\"/>
    </mc:Choice>
  </mc:AlternateContent>
  <workbookProtection workbookAlgorithmName="SHA-512" workbookHashValue="2U4WOAADR1n7l6WJRbedJ1F64FQyGeUFk/xdYnh/FgIb/v2yCxR+ahL8Jc9z17mKxJxpjmNxpFncjuJITAVB7w==" workbookSaltValue="UgYoIglVIpr7psEQV+shdg==" workbookSpinCount="100000" lockStructure="1"/>
  <bookViews>
    <workbookView xWindow="0" yWindow="0" windowWidth="21000" windowHeight="11685"/>
  </bookViews>
  <sheets>
    <sheet name="Bodovanje" sheetId="4" r:id="rId1"/>
    <sheet name="Konverzija kg(m3) u kWh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4" l="1"/>
  <c r="H7" i="4" s="1"/>
  <c r="F16" i="4"/>
  <c r="H16" i="4" s="1"/>
  <c r="F15" i="4"/>
  <c r="H15" i="4" s="1"/>
  <c r="F12" i="4"/>
  <c r="H12" i="4" s="1"/>
  <c r="F11" i="4"/>
  <c r="H11" i="4" s="1"/>
  <c r="F10" i="4"/>
  <c r="H10" i="4" s="1"/>
  <c r="F6" i="4"/>
  <c r="H6" i="4" s="1"/>
  <c r="M6" i="4" s="1"/>
  <c r="F5" i="4"/>
  <c r="H5" i="4" s="1"/>
  <c r="F17" i="4"/>
  <c r="G17" i="4" s="1"/>
  <c r="J7" i="4"/>
  <c r="G16" i="4"/>
  <c r="G12" i="4"/>
  <c r="G11" i="4"/>
  <c r="G15" i="4" l="1"/>
  <c r="G10" i="4"/>
  <c r="G7" i="4"/>
  <c r="L7" i="4" s="1"/>
  <c r="G6" i="4"/>
  <c r="L6" i="4" s="1"/>
  <c r="G5" i="4"/>
  <c r="M5" i="4"/>
  <c r="H17" i="4"/>
  <c r="M7" i="4" s="1"/>
  <c r="J6" i="4"/>
  <c r="K7" i="4"/>
  <c r="J5" i="4"/>
  <c r="K5" i="4"/>
  <c r="K6" i="4"/>
  <c r="N6" i="4" s="1"/>
  <c r="G9" i="2"/>
  <c r="G6" i="2"/>
  <c r="G5" i="2"/>
  <c r="F9" i="2"/>
  <c r="F8" i="2"/>
  <c r="G8" i="2" s="1"/>
  <c r="F7" i="2"/>
  <c r="G7" i="2" s="1"/>
  <c r="F6" i="2"/>
  <c r="F5" i="2"/>
  <c r="F4" i="2"/>
  <c r="G4" i="2" s="1"/>
  <c r="F3" i="2"/>
  <c r="G3" i="2" s="1"/>
  <c r="L5" i="4" l="1"/>
  <c r="N7" i="4"/>
  <c r="N5" i="4"/>
</calcChain>
</file>

<file path=xl/sharedStrings.xml><?xml version="1.0" encoding="utf-8"?>
<sst xmlns="http://schemas.openxmlformats.org/spreadsheetml/2006/main" count="50" uniqueCount="37">
  <si>
    <t>Trenutno</t>
  </si>
  <si>
    <t>Razlika</t>
  </si>
  <si>
    <t>El. energija (kWh)</t>
  </si>
  <si>
    <t>Jed. Cijena 2017</t>
  </si>
  <si>
    <t>Razlika
(%)</t>
  </si>
  <si>
    <t>Razlika
(KM)</t>
  </si>
  <si>
    <t>Ukupno
(KM)</t>
  </si>
  <si>
    <t>Grijanje (kWh)</t>
  </si>
  <si>
    <t xml:space="preserve">Izvor energije </t>
  </si>
  <si>
    <r>
      <t>EF</t>
    </r>
    <r>
      <rPr>
        <sz val="6"/>
        <color rgb="FF000000"/>
        <rFont val="Arial"/>
        <family val="2"/>
        <charset val="238"/>
      </rPr>
      <t xml:space="preserve">C </t>
    </r>
    <r>
      <rPr>
        <sz val="9"/>
        <color rgb="FF000000"/>
        <rFont val="Arial"/>
        <family val="2"/>
        <charset val="238"/>
      </rPr>
      <t xml:space="preserve">[kgC/GJ] </t>
    </r>
  </si>
  <si>
    <r>
      <t>Hd [MJ/kg(m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)] </t>
    </r>
  </si>
  <si>
    <r>
      <t>EF</t>
    </r>
    <r>
      <rPr>
        <sz val="6"/>
        <color rgb="FF000000"/>
        <rFont val="Arial"/>
        <family val="2"/>
        <charset val="238"/>
      </rPr>
      <t xml:space="preserve">C </t>
    </r>
    <r>
      <rPr>
        <sz val="9"/>
        <color rgb="FF000000"/>
        <rFont val="Arial"/>
        <family val="2"/>
        <charset val="238"/>
      </rPr>
      <t>·Hd· O</t>
    </r>
    <r>
      <rPr>
        <sz val="6"/>
        <color rgb="FF000000"/>
        <rFont val="Arial"/>
        <family val="2"/>
        <charset val="238"/>
      </rPr>
      <t xml:space="preserve">C </t>
    </r>
    <r>
      <rPr>
        <sz val="9"/>
        <color rgb="FF000000"/>
        <rFont val="Arial"/>
        <family val="2"/>
        <charset val="238"/>
      </rPr>
      <t>· 44/12 [kgCO</t>
    </r>
    <r>
      <rPr>
        <vertAlign val="subscript"/>
        <sz val="11"/>
        <color rgb="FF000000"/>
        <rFont val="Arial"/>
        <family val="2"/>
        <charset val="238"/>
      </rPr>
      <t>2</t>
    </r>
    <r>
      <rPr>
        <sz val="9"/>
        <color rgb="FF000000"/>
        <rFont val="Arial"/>
        <family val="2"/>
        <charset val="238"/>
      </rPr>
      <t>/kg(m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)] </t>
    </r>
  </si>
  <si>
    <t xml:space="preserve">Ekstra lako lož ulje* </t>
  </si>
  <si>
    <t xml:space="preserve">Lož ulje* </t>
  </si>
  <si>
    <t xml:space="preserve">Ukapljeni plin </t>
  </si>
  <si>
    <t xml:space="preserve">Kameni ugalj </t>
  </si>
  <si>
    <t>Mrki ugalj</t>
  </si>
  <si>
    <t xml:space="preserve">Lignit </t>
  </si>
  <si>
    <t>Prirodni gas</t>
  </si>
  <si>
    <t xml:space="preserve">Gdje su:
EFC – faktor emisije ugljika [kgC/GJ]
Hd – donja ogrjevna vrijednost [MJ/kg ili MJ/m3]
OC – udio oksidirajućeg ugljika 
44/12 – stehiometrijski omjer CO2 i C 
</t>
  </si>
  <si>
    <t>Konverzioni faktor MJ u kWh</t>
  </si>
  <si>
    <r>
      <t>Hd [kWh/kg(m</t>
    </r>
    <r>
      <rPr>
        <vertAlign val="superscript"/>
        <sz val="11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 xml:space="preserve">)] </t>
    </r>
  </si>
  <si>
    <r>
      <t xml:space="preserve">* Izvor: </t>
    </r>
    <r>
      <rPr>
        <sz val="7"/>
        <color rgb="FF000000"/>
        <rFont val="Arial"/>
        <family val="2"/>
        <charset val="238"/>
      </rPr>
      <t>Smjernice za provođenje energijskog pregleda za nove i postojeće objekte s jednostavnim i složenim tehničkim sistemom</t>
    </r>
  </si>
  <si>
    <r>
      <t>Količina
kg (m</t>
    </r>
    <r>
      <rPr>
        <vertAlign val="superscript"/>
        <sz val="9"/>
        <color rgb="FF000000"/>
        <rFont val="Arial"/>
        <family val="2"/>
        <charset val="238"/>
      </rPr>
      <t>3</t>
    </r>
    <r>
      <rPr>
        <sz val="9"/>
        <color rgb="FF000000"/>
        <rFont val="Arial"/>
        <family val="2"/>
        <charset val="238"/>
      </rPr>
      <t>)</t>
    </r>
  </si>
  <si>
    <t>Ukupno energija
(kWh)</t>
  </si>
  <si>
    <r>
      <t>Voda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</si>
  <si>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t>Potrošnja u 2016. godini</t>
  </si>
  <si>
    <t>Ostvarene uštede po kategorijama (područjima) u odnosu na koje se poduzimaju mjere</t>
  </si>
  <si>
    <r>
      <rPr>
        <b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
Broj kategorija na koje se mjere odnose
(n)</t>
    </r>
  </si>
  <si>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
Broj kategorija u kojima su ostvarene uštede
(n</t>
    </r>
    <r>
      <rPr>
        <vertAlign val="subscript"/>
        <sz val="11"/>
        <color theme="1"/>
        <rFont val="Calibri"/>
        <family val="2"/>
        <charset val="238"/>
        <scheme val="minor"/>
      </rPr>
      <t>uš</t>
    </r>
    <r>
      <rPr>
        <sz val="11"/>
        <color theme="1"/>
        <rFont val="Calibri"/>
        <family val="2"/>
        <charset val="238"/>
        <scheme val="minor"/>
      </rPr>
      <t>)</t>
    </r>
  </si>
  <si>
    <t>Ukupni skor:
US = (C*B/A)+(B * 3%)</t>
  </si>
  <si>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
Ukupno uštede
(%)</t>
    </r>
  </si>
  <si>
    <t>Varijanta</t>
  </si>
  <si>
    <t>Unos dozvoljen samo u okviru polja (ćelija) označenih žutom bojom !!!</t>
  </si>
  <si>
    <t>Referentna potrošnja prije mjera</t>
  </si>
  <si>
    <t>Potrošnja nakon provedbe mjera</t>
  </si>
  <si>
    <r>
      <rPr>
        <b/>
        <i/>
        <sz val="11"/>
        <color theme="1"/>
        <rFont val="Calibri"/>
        <family val="2"/>
        <charset val="238"/>
        <scheme val="minor"/>
      </rPr>
      <t>Način korištenja kalkulatora</t>
    </r>
    <r>
      <rPr>
        <sz val="11"/>
        <color theme="1"/>
        <rFont val="Calibri"/>
        <family val="2"/>
        <charset val="238"/>
        <scheme val="minor"/>
      </rPr>
      <t xml:space="preserve">
   Uz korištenje ovog pojednostavljenog kalkulatora moguće je procijeniti nivo ukupnih ušteda energije u odnosu na početno (referentno) stanje, odnosno ukupni skor koji se može očekivati pri konačnom rangiranju rezultata takmičenja. 
   Kalkulatorom su obuhvaćene sve tri kategorije potrošnje (električna energija, toplotna energija i voda), a u okviru svake od njih data je mogućnost za analizu/upoređivanje i do tri moguće varijante (pri čemu je početno/referentno stanje uvijek isto, a stanje nakon provedbe mjera promjenljivo).
   </t>
    </r>
    <r>
      <rPr>
        <b/>
        <i/>
        <sz val="11"/>
        <color theme="1"/>
        <rFont val="Calibri"/>
        <family val="2"/>
        <charset val="238"/>
        <scheme val="minor"/>
      </rPr>
      <t>Početnim (referentnim) stanjem</t>
    </r>
    <r>
      <rPr>
        <sz val="11"/>
        <color theme="1"/>
        <rFont val="Calibri"/>
        <family val="2"/>
        <charset val="238"/>
        <scheme val="minor"/>
      </rPr>
      <t xml:space="preserve"> se za svaku od kategorija smatra ukupni zbir potrošnje energije (kWh) ili vode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) za cijeli posmatrani referentni period (01.12.2016. do 31.03.2017.). Ovaj podatak je za svakog od učesnika takmičenja izračunat na osnovu računa dostavljenih u okviru procesa prijave za takmičenje.
   </t>
    </r>
    <r>
      <rPr>
        <b/>
        <i/>
        <sz val="11"/>
        <color theme="1"/>
        <rFont val="Calibri"/>
        <family val="2"/>
        <charset val="238"/>
        <scheme val="minor"/>
      </rPr>
      <t>Potrošnjom nakon provedbe mjera</t>
    </r>
    <r>
      <rPr>
        <sz val="11"/>
        <color theme="1"/>
        <rFont val="Calibri"/>
        <family val="2"/>
        <charset val="238"/>
        <scheme val="minor"/>
      </rPr>
      <t xml:space="preserve"> se smatra ukupni zbir potrošnje energije (kWh) ili vode (m3) za cijeli posmatrani period tokom kojeg su provedene mjere (01.12.2017. do 31.03.2018.).
   </t>
    </r>
    <r>
      <rPr>
        <b/>
        <i/>
        <sz val="11"/>
        <color theme="1"/>
        <rFont val="Calibri"/>
        <family val="2"/>
        <charset val="238"/>
        <scheme val="minor"/>
      </rPr>
      <t>Vrijednosti se unose isključivo u polja (ćelije) označene žutom bojom</t>
    </r>
    <r>
      <rPr>
        <sz val="11"/>
        <color theme="1"/>
        <rFont val="Calibri"/>
        <family val="2"/>
        <charset val="238"/>
        <scheme val="minor"/>
      </rPr>
      <t xml:space="preserve"> i to:
</t>
    </r>
    <r>
      <rPr>
        <b/>
        <i/>
        <sz val="11"/>
        <color theme="1"/>
        <rFont val="Calibri"/>
        <family val="2"/>
        <charset val="238"/>
        <scheme val="minor"/>
      </rPr>
      <t>1) Toplotna energija / Grijanje</t>
    </r>
    <r>
      <rPr>
        <sz val="11"/>
        <color theme="1"/>
        <rFont val="Calibri"/>
        <family val="2"/>
        <charset val="238"/>
        <scheme val="minor"/>
      </rPr>
      <t xml:space="preserve"> - zbir utrošene energije u kilovatsatima (kWh) prikazanim na računima za isporučenu toplotnu energiju.
</t>
    </r>
    <r>
      <rPr>
        <b/>
        <i/>
        <sz val="11"/>
        <color theme="1"/>
        <rFont val="Calibri"/>
        <family val="2"/>
        <charset val="238"/>
        <scheme val="minor"/>
      </rPr>
      <t>2) Električna energija</t>
    </r>
    <r>
      <rPr>
        <sz val="11"/>
        <color theme="1"/>
        <rFont val="Calibri"/>
        <family val="2"/>
        <charset val="238"/>
        <scheme val="minor"/>
      </rPr>
      <t xml:space="preserve"> - zbir utrošene energije u kilovatsatima (kWh) prikazanim na računima za isporučenu električnu energiju
</t>
    </r>
    <r>
      <rPr>
        <b/>
        <i/>
        <sz val="11"/>
        <color theme="1"/>
        <rFont val="Calibri"/>
        <family val="2"/>
        <charset val="238"/>
        <scheme val="minor"/>
      </rPr>
      <t>3) Voda</t>
    </r>
    <r>
      <rPr>
        <sz val="11"/>
        <color theme="1"/>
        <rFont val="Calibri"/>
        <family val="2"/>
        <charset val="238"/>
        <scheme val="minor"/>
      </rPr>
      <t xml:space="preserve"> - zbir količina utrošene vode u kubnim metrima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 prikazanim na računima za isporučenu vodu.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</si>
</sst>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0.000"/>
    <numFmt numFmtId="167" formatCode="0.0"/>
    <numFmt numFmtId="168" formatCode="0.000%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vertAlign val="subscript"/>
      <sz val="11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/>
      <protection hidden="1"/>
    </xf>
    <xf numFmtId="165" fontId="0" fillId="5" borderId="13" xfId="1" applyNumberFormat="1" applyFont="1" applyFill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165" fontId="0" fillId="5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5" fontId="0" fillId="5" borderId="18" xfId="1" applyNumberFormat="1" applyFont="1" applyFill="1" applyBorder="1" applyAlignment="1" applyProtection="1">
      <alignment horizontal="center" vertical="center"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  <xf numFmtId="165" fontId="0" fillId="5" borderId="11" xfId="1" applyNumberFormat="1" applyFont="1" applyFill="1" applyBorder="1" applyAlignment="1" applyProtection="1">
      <alignment horizontal="center" vertical="center"/>
      <protection hidden="1"/>
    </xf>
    <xf numFmtId="3" fontId="0" fillId="0" borderId="1" xfId="0" applyNumberFormat="1" applyFill="1" applyBorder="1" applyAlignment="1" applyProtection="1">
      <alignment horizontal="center" vertical="center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8" fontId="0" fillId="0" borderId="1" xfId="1" applyNumberFormat="1" applyFont="1" applyBorder="1" applyAlignment="1" applyProtection="1">
      <alignment horizontal="center" vertical="center"/>
      <protection hidden="1"/>
    </xf>
    <xf numFmtId="10" fontId="0" fillId="0" borderId="1" xfId="0" applyNumberFormat="1" applyBorder="1" applyAlignment="1" applyProtection="1">
      <alignment horizontal="center" vertical="center"/>
      <protection hidden="1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4"/>
  <sheetViews>
    <sheetView tabSelected="1" zoomScale="90" zoomScaleNormal="90" workbookViewId="0">
      <selection activeCell="J11" sqref="J11:N34"/>
    </sheetView>
  </sheetViews>
  <sheetFormatPr defaultRowHeight="15" x14ac:dyDescent="0.25"/>
  <cols>
    <col min="1" max="1" width="2.7109375" style="1" customWidth="1"/>
    <col min="2" max="2" width="10.28515625" style="2" customWidth="1"/>
    <col min="3" max="3" width="12.28515625" style="2" customWidth="1"/>
    <col min="4" max="4" width="12.5703125" style="2" customWidth="1"/>
    <col min="5" max="5" width="10.42578125" style="2" hidden="1" customWidth="1"/>
    <col min="6" max="6" width="10.42578125" style="2" customWidth="1"/>
    <col min="7" max="7" width="10.42578125" style="2" hidden="1" customWidth="1"/>
    <col min="8" max="8" width="10.42578125" style="2" customWidth="1"/>
    <col min="9" max="9" width="4.85546875" style="11" customWidth="1"/>
    <col min="10" max="10" width="16.5703125" style="2" customWidth="1"/>
    <col min="11" max="11" width="18" style="2" customWidth="1"/>
    <col min="12" max="12" width="10.42578125" style="2" hidden="1" customWidth="1"/>
    <col min="13" max="13" width="12.42578125" style="2" customWidth="1"/>
    <col min="14" max="14" width="20.140625" style="2" customWidth="1"/>
    <col min="15" max="25" width="10.42578125" style="2" customWidth="1"/>
    <col min="26" max="26" width="10.42578125" style="1" customWidth="1"/>
    <col min="27" max="16384" width="9.140625" style="1"/>
  </cols>
  <sheetData>
    <row r="1" spans="2:14" ht="15.75" thickBot="1" x14ac:dyDescent="0.3"/>
    <row r="2" spans="2:14" ht="33" customHeight="1" thickBot="1" x14ac:dyDescent="0.3">
      <c r="B2" s="47" t="s">
        <v>27</v>
      </c>
      <c r="C2" s="48"/>
      <c r="D2" s="48"/>
      <c r="E2" s="48"/>
      <c r="F2" s="48"/>
      <c r="G2" s="48"/>
      <c r="H2" s="49"/>
      <c r="I2" s="10"/>
    </row>
    <row r="3" spans="2:14" ht="15" customHeight="1" x14ac:dyDescent="0.25">
      <c r="B3" s="45" t="s">
        <v>32</v>
      </c>
      <c r="C3" s="54" t="s">
        <v>7</v>
      </c>
      <c r="D3" s="54"/>
      <c r="E3" s="54"/>
      <c r="F3" s="54"/>
      <c r="G3" s="54"/>
      <c r="H3" s="55"/>
      <c r="J3" s="51" t="s">
        <v>28</v>
      </c>
      <c r="K3" s="51" t="s">
        <v>29</v>
      </c>
      <c r="L3" s="51" t="s">
        <v>6</v>
      </c>
      <c r="M3" s="53" t="s">
        <v>31</v>
      </c>
      <c r="N3" s="53" t="s">
        <v>30</v>
      </c>
    </row>
    <row r="4" spans="2:14" ht="61.5" customHeight="1" thickBot="1" x14ac:dyDescent="0.3">
      <c r="B4" s="46"/>
      <c r="C4" s="20" t="s">
        <v>34</v>
      </c>
      <c r="D4" s="20" t="s">
        <v>35</v>
      </c>
      <c r="E4" s="20" t="s">
        <v>3</v>
      </c>
      <c r="F4" s="21" t="s">
        <v>1</v>
      </c>
      <c r="G4" s="20" t="s">
        <v>5</v>
      </c>
      <c r="H4" s="22" t="s">
        <v>4</v>
      </c>
      <c r="I4" s="10"/>
      <c r="J4" s="52"/>
      <c r="K4" s="51"/>
      <c r="L4" s="51"/>
      <c r="M4" s="53"/>
      <c r="N4" s="53"/>
    </row>
    <row r="5" spans="2:14" x14ac:dyDescent="0.25">
      <c r="B5" s="18">
        <v>1</v>
      </c>
      <c r="C5" s="23"/>
      <c r="D5" s="23"/>
      <c r="E5" s="19"/>
      <c r="F5" s="32">
        <f t="shared" ref="F5:F6" si="0">IF(C5&lt;&gt;0,IF(D5&lt;&gt;0,C5-D5,0),0)</f>
        <v>0</v>
      </c>
      <c r="G5" s="32">
        <f>F5*E5</f>
        <v>0</v>
      </c>
      <c r="H5" s="33">
        <f t="shared" ref="H5:H6" si="1">IFERROR(F5/C5,0)</f>
        <v>0</v>
      </c>
      <c r="I5" s="12"/>
      <c r="J5" s="40">
        <f>COUNTIF(F5,"&lt;&gt;0")+COUNTIF(F10,"&lt;&gt;0")+COUNTIF(F15,"&lt;&gt;0")</f>
        <v>0</v>
      </c>
      <c r="K5" s="40">
        <f>COUNTIF(H5,"&gt;0")+COUNTIF(H10,"&gt;0")+COUNTIF(H15,"&gt;0")</f>
        <v>0</v>
      </c>
      <c r="L5" s="34">
        <f t="shared" ref="L5:M7" si="2">SUM(G5,G10,G15)</f>
        <v>0</v>
      </c>
      <c r="M5" s="44">
        <f t="shared" si="2"/>
        <v>0</v>
      </c>
      <c r="N5" s="43" t="str">
        <f>IFERROR((M5*K5/J5)+K5*3/100,"n/a")</f>
        <v>n/a</v>
      </c>
    </row>
    <row r="6" spans="2:14" x14ac:dyDescent="0.25">
      <c r="B6" s="13">
        <v>2</v>
      </c>
      <c r="C6" s="24"/>
      <c r="D6" s="24"/>
      <c r="E6" s="3"/>
      <c r="F6" s="34">
        <f t="shared" si="0"/>
        <v>0</v>
      </c>
      <c r="G6" s="34">
        <f t="shared" ref="G6:G7" si="3">F6*E6</f>
        <v>0</v>
      </c>
      <c r="H6" s="35">
        <f t="shared" si="1"/>
        <v>0</v>
      </c>
      <c r="I6" s="12"/>
      <c r="J6" s="41">
        <f t="shared" ref="J6" si="4">COUNTIF(F6,"&lt;&gt;0")+COUNTIF(F11,"&lt;&gt;0")+COUNTIF(F16,"&lt;&gt;0")</f>
        <v>0</v>
      </c>
      <c r="K6" s="42">
        <f t="shared" ref="K6:K7" si="5">COUNTIF(H6,"&gt;0")+COUNTIF(H11,"&gt;0")+COUNTIF(H16,"&gt;0")</f>
        <v>0</v>
      </c>
      <c r="L6" s="34">
        <f t="shared" si="2"/>
        <v>0</v>
      </c>
      <c r="M6" s="44">
        <f t="shared" si="2"/>
        <v>0</v>
      </c>
      <c r="N6" s="43" t="str">
        <f t="shared" ref="N6:N7" si="6">IFERROR((M6*K6/J6)+K6*3/100,"n/a")</f>
        <v>n/a</v>
      </c>
    </row>
    <row r="7" spans="2:14" ht="15.75" thickBot="1" x14ac:dyDescent="0.3">
      <c r="B7" s="16">
        <v>3</v>
      </c>
      <c r="C7" s="25"/>
      <c r="D7" s="25"/>
      <c r="E7" s="17"/>
      <c r="F7" s="36">
        <f>IF(C7&lt;&gt;0,IF(D7&lt;&gt;0,C7-D7,0),0)</f>
        <v>0</v>
      </c>
      <c r="G7" s="36">
        <f t="shared" si="3"/>
        <v>0</v>
      </c>
      <c r="H7" s="37">
        <f>IFERROR(F7/C7,0)</f>
        <v>0</v>
      </c>
      <c r="I7" s="12"/>
      <c r="J7" s="41">
        <f>COUNTIFS(F7,"&lt;&gt;0")+COUNTIFS(F12,"&lt;&gt;0")+COUNTIFS(F17,"&lt;&gt;0")</f>
        <v>0</v>
      </c>
      <c r="K7" s="42">
        <f t="shared" si="5"/>
        <v>0</v>
      </c>
      <c r="L7" s="34">
        <f t="shared" si="2"/>
        <v>0</v>
      </c>
      <c r="M7" s="44">
        <f t="shared" si="2"/>
        <v>0</v>
      </c>
      <c r="N7" s="43" t="str">
        <f t="shared" si="6"/>
        <v>n/a</v>
      </c>
    </row>
    <row r="8" spans="2:14" ht="15" customHeight="1" x14ac:dyDescent="0.25">
      <c r="B8" s="45" t="s">
        <v>32</v>
      </c>
      <c r="C8" s="54" t="s">
        <v>2</v>
      </c>
      <c r="D8" s="54"/>
      <c r="E8" s="54"/>
      <c r="F8" s="54"/>
      <c r="G8" s="54"/>
      <c r="H8" s="55"/>
    </row>
    <row r="9" spans="2:14" ht="45" customHeight="1" thickBot="1" x14ac:dyDescent="0.3">
      <c r="B9" s="46"/>
      <c r="C9" s="20" t="s">
        <v>26</v>
      </c>
      <c r="D9" s="21" t="s">
        <v>0</v>
      </c>
      <c r="E9" s="20" t="s">
        <v>3</v>
      </c>
      <c r="F9" s="21" t="s">
        <v>1</v>
      </c>
      <c r="G9" s="20" t="s">
        <v>5</v>
      </c>
      <c r="H9" s="22" t="s">
        <v>4</v>
      </c>
      <c r="I9" s="10"/>
      <c r="J9" s="50" t="s">
        <v>33</v>
      </c>
      <c r="K9" s="50"/>
      <c r="L9" s="50"/>
      <c r="M9" s="50"/>
      <c r="N9" s="50"/>
    </row>
    <row r="10" spans="2:14" x14ac:dyDescent="0.25">
      <c r="B10" s="18">
        <v>1</v>
      </c>
      <c r="C10" s="23"/>
      <c r="D10" s="23"/>
      <c r="E10" s="19"/>
      <c r="F10" s="32">
        <f t="shared" ref="F10:F12" si="7">IF(C10&lt;&gt;0,IF(D10&lt;&gt;0,C10-D10,0),0)</f>
        <v>0</v>
      </c>
      <c r="G10" s="32">
        <f t="shared" ref="G10:G12" si="8">F10*E10</f>
        <v>0</v>
      </c>
      <c r="H10" s="33">
        <f t="shared" ref="H10:H12" si="9">IFERROR(F10/C10,0)</f>
        <v>0</v>
      </c>
      <c r="I10" s="12"/>
    </row>
    <row r="11" spans="2:14" ht="15" customHeight="1" x14ac:dyDescent="0.25">
      <c r="B11" s="13">
        <v>2</v>
      </c>
      <c r="C11" s="24"/>
      <c r="D11" s="24"/>
      <c r="E11" s="3"/>
      <c r="F11" s="34">
        <f t="shared" si="7"/>
        <v>0</v>
      </c>
      <c r="G11" s="34">
        <f t="shared" si="8"/>
        <v>0</v>
      </c>
      <c r="H11" s="35">
        <f t="shared" si="9"/>
        <v>0</v>
      </c>
      <c r="I11" s="12"/>
      <c r="J11" s="56" t="s">
        <v>36</v>
      </c>
      <c r="K11" s="57"/>
      <c r="L11" s="57"/>
      <c r="M11" s="57"/>
      <c r="N11" s="58"/>
    </row>
    <row r="12" spans="2:14" ht="15.75" customHeight="1" thickBot="1" x14ac:dyDescent="0.3">
      <c r="B12" s="16">
        <v>3</v>
      </c>
      <c r="C12" s="25"/>
      <c r="D12" s="25"/>
      <c r="E12" s="17"/>
      <c r="F12" s="36">
        <f t="shared" si="7"/>
        <v>0</v>
      </c>
      <c r="G12" s="36">
        <f t="shared" si="8"/>
        <v>0</v>
      </c>
      <c r="H12" s="37">
        <f t="shared" si="9"/>
        <v>0</v>
      </c>
      <c r="I12" s="12"/>
      <c r="J12" s="59"/>
      <c r="K12" s="60"/>
      <c r="L12" s="60"/>
      <c r="M12" s="60"/>
      <c r="N12" s="61"/>
    </row>
    <row r="13" spans="2:14" ht="17.25" x14ac:dyDescent="0.25">
      <c r="B13" s="45" t="s">
        <v>32</v>
      </c>
      <c r="C13" s="54" t="s">
        <v>25</v>
      </c>
      <c r="D13" s="54"/>
      <c r="E13" s="54"/>
      <c r="F13" s="54"/>
      <c r="G13" s="54"/>
      <c r="H13" s="55"/>
      <c r="J13" s="59"/>
      <c r="K13" s="60"/>
      <c r="L13" s="60"/>
      <c r="M13" s="60"/>
      <c r="N13" s="61"/>
    </row>
    <row r="14" spans="2:14" ht="45.75" thickBot="1" x14ac:dyDescent="0.3">
      <c r="B14" s="46"/>
      <c r="C14" s="20" t="s">
        <v>26</v>
      </c>
      <c r="D14" s="21" t="s">
        <v>0</v>
      </c>
      <c r="E14" s="20" t="s">
        <v>3</v>
      </c>
      <c r="F14" s="21" t="s">
        <v>1</v>
      </c>
      <c r="G14" s="20" t="s">
        <v>5</v>
      </c>
      <c r="H14" s="22" t="s">
        <v>4</v>
      </c>
      <c r="I14" s="10"/>
      <c r="J14" s="59"/>
      <c r="K14" s="60"/>
      <c r="L14" s="60"/>
      <c r="M14" s="60"/>
      <c r="N14" s="61"/>
    </row>
    <row r="15" spans="2:14" x14ac:dyDescent="0.25">
      <c r="B15" s="18">
        <v>1</v>
      </c>
      <c r="C15" s="23"/>
      <c r="D15" s="23"/>
      <c r="E15" s="19"/>
      <c r="F15" s="32">
        <f t="shared" ref="F15:F16" si="10">IF(C15&lt;&gt;0,IF(D15&lt;&gt;0,C15-D15,0),0)</f>
        <v>0</v>
      </c>
      <c r="G15" s="32">
        <f t="shared" ref="G15:G17" si="11">F15*E15</f>
        <v>0</v>
      </c>
      <c r="H15" s="33">
        <f t="shared" ref="H15:H17" si="12">IFERROR(F15/C15,0)</f>
        <v>0</v>
      </c>
      <c r="I15" s="12"/>
      <c r="J15" s="59"/>
      <c r="K15" s="60"/>
      <c r="L15" s="60"/>
      <c r="M15" s="60"/>
      <c r="N15" s="61"/>
    </row>
    <row r="16" spans="2:14" x14ac:dyDescent="0.25">
      <c r="B16" s="13">
        <v>2</v>
      </c>
      <c r="C16" s="24"/>
      <c r="D16" s="24"/>
      <c r="E16" s="3"/>
      <c r="F16" s="34">
        <f t="shared" si="10"/>
        <v>0</v>
      </c>
      <c r="G16" s="34">
        <f t="shared" si="11"/>
        <v>0</v>
      </c>
      <c r="H16" s="35">
        <f t="shared" si="12"/>
        <v>0</v>
      </c>
      <c r="I16" s="12"/>
      <c r="J16" s="59"/>
      <c r="K16" s="60"/>
      <c r="L16" s="60"/>
      <c r="M16" s="60"/>
      <c r="N16" s="61"/>
    </row>
    <row r="17" spans="2:14" ht="15.75" thickBot="1" x14ac:dyDescent="0.3">
      <c r="B17" s="14">
        <v>3</v>
      </c>
      <c r="C17" s="26"/>
      <c r="D17" s="26"/>
      <c r="E17" s="15"/>
      <c r="F17" s="38">
        <f>IF(C17&lt;&gt;0,IF(D17&lt;&gt;0,C17-D17,0),0)</f>
        <v>0</v>
      </c>
      <c r="G17" s="38">
        <f t="shared" si="11"/>
        <v>0</v>
      </c>
      <c r="H17" s="39">
        <f t="shared" si="12"/>
        <v>0</v>
      </c>
      <c r="I17" s="12"/>
      <c r="J17" s="59"/>
      <c r="K17" s="60"/>
      <c r="L17" s="60"/>
      <c r="M17" s="60"/>
      <c r="N17" s="61"/>
    </row>
    <row r="18" spans="2:14" x14ac:dyDescent="0.25">
      <c r="J18" s="59"/>
      <c r="K18" s="60"/>
      <c r="L18" s="60"/>
      <c r="M18" s="60"/>
      <c r="N18" s="61"/>
    </row>
    <row r="19" spans="2:14" x14ac:dyDescent="0.25">
      <c r="J19" s="59"/>
      <c r="K19" s="60"/>
      <c r="L19" s="60"/>
      <c r="M19" s="60"/>
      <c r="N19" s="61"/>
    </row>
    <row r="20" spans="2:14" x14ac:dyDescent="0.25">
      <c r="J20" s="59"/>
      <c r="K20" s="60"/>
      <c r="L20" s="60"/>
      <c r="M20" s="60"/>
      <c r="N20" s="61"/>
    </row>
    <row r="21" spans="2:14" x14ac:dyDescent="0.25">
      <c r="J21" s="59"/>
      <c r="K21" s="60"/>
      <c r="L21" s="60"/>
      <c r="M21" s="60"/>
      <c r="N21" s="61"/>
    </row>
    <row r="22" spans="2:14" x14ac:dyDescent="0.25">
      <c r="J22" s="59"/>
      <c r="K22" s="60"/>
      <c r="L22" s="60"/>
      <c r="M22" s="60"/>
      <c r="N22" s="61"/>
    </row>
    <row r="23" spans="2:14" x14ac:dyDescent="0.25">
      <c r="J23" s="59"/>
      <c r="K23" s="60"/>
      <c r="L23" s="60"/>
      <c r="M23" s="60"/>
      <c r="N23" s="61"/>
    </row>
    <row r="24" spans="2:14" x14ac:dyDescent="0.25">
      <c r="J24" s="59"/>
      <c r="K24" s="60"/>
      <c r="L24" s="60"/>
      <c r="M24" s="60"/>
      <c r="N24" s="61"/>
    </row>
    <row r="25" spans="2:14" x14ac:dyDescent="0.25">
      <c r="J25" s="59"/>
      <c r="K25" s="60"/>
      <c r="L25" s="60"/>
      <c r="M25" s="60"/>
      <c r="N25" s="61"/>
    </row>
    <row r="26" spans="2:14" x14ac:dyDescent="0.25">
      <c r="J26" s="59"/>
      <c r="K26" s="60"/>
      <c r="L26" s="60"/>
      <c r="M26" s="60"/>
      <c r="N26" s="61"/>
    </row>
    <row r="27" spans="2:14" x14ac:dyDescent="0.25">
      <c r="J27" s="59"/>
      <c r="K27" s="60"/>
      <c r="L27" s="60"/>
      <c r="M27" s="60"/>
      <c r="N27" s="61"/>
    </row>
    <row r="28" spans="2:14" x14ac:dyDescent="0.25">
      <c r="J28" s="59"/>
      <c r="K28" s="60"/>
      <c r="L28" s="60"/>
      <c r="M28" s="60"/>
      <c r="N28" s="61"/>
    </row>
    <row r="29" spans="2:14" x14ac:dyDescent="0.25">
      <c r="J29" s="59"/>
      <c r="K29" s="60"/>
      <c r="L29" s="60"/>
      <c r="M29" s="60"/>
      <c r="N29" s="61"/>
    </row>
    <row r="30" spans="2:14" x14ac:dyDescent="0.25">
      <c r="J30" s="59"/>
      <c r="K30" s="60"/>
      <c r="L30" s="60"/>
      <c r="M30" s="60"/>
      <c r="N30" s="61"/>
    </row>
    <row r="31" spans="2:14" x14ac:dyDescent="0.25">
      <c r="J31" s="59"/>
      <c r="K31" s="60"/>
      <c r="L31" s="60"/>
      <c r="M31" s="60"/>
      <c r="N31" s="61"/>
    </row>
    <row r="32" spans="2:14" x14ac:dyDescent="0.25">
      <c r="J32" s="59"/>
      <c r="K32" s="60"/>
      <c r="L32" s="60"/>
      <c r="M32" s="60"/>
      <c r="N32" s="61"/>
    </row>
    <row r="33" spans="10:14" x14ac:dyDescent="0.25">
      <c r="J33" s="59"/>
      <c r="K33" s="60"/>
      <c r="L33" s="60"/>
      <c r="M33" s="60"/>
      <c r="N33" s="61"/>
    </row>
    <row r="34" spans="10:14" x14ac:dyDescent="0.25">
      <c r="J34" s="62"/>
      <c r="K34" s="63"/>
      <c r="L34" s="63"/>
      <c r="M34" s="63"/>
      <c r="N34" s="64"/>
    </row>
  </sheetData>
  <sheetProtection algorithmName="SHA-512" hashValue="MhcfzcN4jy2fEbhJnPwJ/ypuDOEgC7GCTkGI6GSVVB8W+WoixeN6m4wY3ilx4n5aSktBB/wXMUB1kMfF0hzn3g==" saltValue="1TDY89CtTl/j2BGy6i8Q6Q==" spinCount="100000" sheet="1" objects="1" scenarios="1"/>
  <mergeCells count="14">
    <mergeCell ref="B8:B9"/>
    <mergeCell ref="B13:B14"/>
    <mergeCell ref="B2:H2"/>
    <mergeCell ref="J9:N9"/>
    <mergeCell ref="J3:J4"/>
    <mergeCell ref="K3:K4"/>
    <mergeCell ref="L3:L4"/>
    <mergeCell ref="M3:M4"/>
    <mergeCell ref="N3:N4"/>
    <mergeCell ref="C8:H8"/>
    <mergeCell ref="C13:H13"/>
    <mergeCell ref="B3:B4"/>
    <mergeCell ref="C3:H3"/>
    <mergeCell ref="J11:N34"/>
  </mergeCells>
  <conditionalFormatting sqref="N5:N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{5E79E676-AA19-43B4-8ECA-AA44F9D7260A}</x14:id>
        </ext>
      </extLst>
    </cfRule>
  </conditionalFormatting>
  <conditionalFormatting sqref="M5:M7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{52493380-93D5-42AA-A65C-54EC2687CFB6}</x14:id>
        </ext>
      </extLst>
    </cfRule>
  </conditionalFormatting>
  <dataValidations count="1">
    <dataValidation type="decimal" operator="greaterThan" allowBlank="1" showInputMessage="1" showErrorMessage="1" error="Dozvoljen unos samo za vrijednosti &gt; 0,0" prompt="Unijeti vrijednosti &gt; 0,0" sqref="C5:D7 C10:D12 C15:D17">
      <formula1>0</formula1>
    </dataValidation>
  </dataValidations>
  <pageMargins left="0.42" right="0.39" top="0.74803149606299213" bottom="0.74803149606299213" header="0.31496062992125984" footer="0.31496062992125984"/>
  <pageSetup paperSize="9" scale="78" fitToWidth="0" orientation="landscape" r:id="rId1"/>
  <headerFooter>
    <oddHeader>&amp;L&amp;G&amp;CIzračun ušteda ostvarenih u okviru takmičenja "Navike promijeni-školu opremi"&amp;R&amp;A</oddHeader>
    <oddFooter>Page 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79E676-AA19-43B4-8ECA-AA44F9D726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N5:N7</xm:sqref>
        </x14:conditionalFormatting>
        <x14:conditionalFormatting xmlns:xm="http://schemas.microsoft.com/office/excel/2006/main">
          <x14:cfRule type="dataBar" id="{52493380-93D5-42AA-A65C-54EC2687CF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M5:M7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I19" sqref="I19"/>
    </sheetView>
  </sheetViews>
  <sheetFormatPr defaultRowHeight="15" x14ac:dyDescent="0.25"/>
  <cols>
    <col min="1" max="1" width="2.28515625" customWidth="1"/>
    <col min="2" max="2" width="19" customWidth="1"/>
    <col min="3" max="3" width="10.28515625" style="2" customWidth="1"/>
    <col min="4" max="4" width="10.42578125" hidden="1" customWidth="1"/>
    <col min="5" max="5" width="0" hidden="1" customWidth="1"/>
    <col min="6" max="6" width="11.85546875" hidden="1" customWidth="1"/>
    <col min="7" max="7" width="11.42578125" customWidth="1"/>
    <col min="8" max="8" width="0" hidden="1" customWidth="1"/>
    <col min="9" max="9" width="14.85546875" customWidth="1"/>
  </cols>
  <sheetData>
    <row r="2" spans="2:9" ht="42.75" x14ac:dyDescent="0.25">
      <c r="B2" s="28" t="s">
        <v>8</v>
      </c>
      <c r="C2" s="29" t="s">
        <v>23</v>
      </c>
      <c r="D2" s="27" t="s">
        <v>10</v>
      </c>
      <c r="E2" s="27" t="s">
        <v>20</v>
      </c>
      <c r="F2" s="27" t="s">
        <v>21</v>
      </c>
      <c r="G2" s="29" t="s">
        <v>24</v>
      </c>
      <c r="H2" s="27" t="s">
        <v>9</v>
      </c>
      <c r="I2" s="27" t="s">
        <v>11</v>
      </c>
    </row>
    <row r="3" spans="2:9" x14ac:dyDescent="0.25">
      <c r="B3" s="4" t="s">
        <v>12</v>
      </c>
      <c r="C3" s="31">
        <v>1</v>
      </c>
      <c r="D3" s="8">
        <v>43</v>
      </c>
      <c r="E3" s="5">
        <v>0.27779999999999999</v>
      </c>
      <c r="F3" s="7">
        <f>D3*E3</f>
        <v>11.945399999999999</v>
      </c>
      <c r="G3" s="30">
        <f>C3*F3</f>
        <v>11.945399999999999</v>
      </c>
      <c r="H3" s="5">
        <v>20.2</v>
      </c>
      <c r="I3" s="6">
        <v>3153018</v>
      </c>
    </row>
    <row r="4" spans="2:9" x14ac:dyDescent="0.25">
      <c r="B4" s="4" t="s">
        <v>13</v>
      </c>
      <c r="C4" s="31"/>
      <c r="D4" s="8">
        <v>40</v>
      </c>
      <c r="E4" s="5">
        <v>0.27779999999999999</v>
      </c>
      <c r="F4" s="7">
        <f t="shared" ref="F4:F9" si="0">D4*E4</f>
        <v>11.112</v>
      </c>
      <c r="G4" s="30">
        <f t="shared" ref="G4:G9" si="1">C4*F4</f>
        <v>0</v>
      </c>
      <c r="H4" s="5">
        <v>21.1</v>
      </c>
      <c r="I4" s="6">
        <v>306372</v>
      </c>
    </row>
    <row r="5" spans="2:9" x14ac:dyDescent="0.25">
      <c r="B5" s="4" t="s">
        <v>14</v>
      </c>
      <c r="C5" s="31"/>
      <c r="D5" s="8">
        <v>41</v>
      </c>
      <c r="E5" s="5">
        <v>0.27779999999999999</v>
      </c>
      <c r="F5" s="7">
        <f t="shared" si="0"/>
        <v>11.389799999999999</v>
      </c>
      <c r="G5" s="30">
        <f t="shared" si="1"/>
        <v>0</v>
      </c>
      <c r="H5" s="5">
        <v>17.2</v>
      </c>
      <c r="I5" s="6">
        <v>2559876</v>
      </c>
    </row>
    <row r="6" spans="2:9" x14ac:dyDescent="0.25">
      <c r="B6" s="4" t="s">
        <v>15</v>
      </c>
      <c r="C6" s="31">
        <v>1</v>
      </c>
      <c r="D6" s="8">
        <v>27.5</v>
      </c>
      <c r="E6" s="5">
        <v>0.27779999999999999</v>
      </c>
      <c r="F6" s="7">
        <f t="shared" si="0"/>
        <v>7.6395</v>
      </c>
      <c r="G6" s="30">
        <f t="shared" si="1"/>
        <v>7.6395</v>
      </c>
      <c r="H6" s="5">
        <v>25.8</v>
      </c>
      <c r="I6" s="6">
        <v>254947</v>
      </c>
    </row>
    <row r="7" spans="2:9" x14ac:dyDescent="0.25">
      <c r="B7" s="4" t="s">
        <v>16</v>
      </c>
      <c r="C7" s="31"/>
      <c r="D7" s="8">
        <v>19</v>
      </c>
      <c r="E7" s="5">
        <v>0.27779999999999999</v>
      </c>
      <c r="F7" s="7">
        <f t="shared" si="0"/>
        <v>5.2782</v>
      </c>
      <c r="G7" s="30">
        <f t="shared" si="1"/>
        <v>0</v>
      </c>
      <c r="H7" s="5">
        <v>26.2</v>
      </c>
      <c r="I7" s="6">
        <v>1788761</v>
      </c>
    </row>
    <row r="8" spans="2:9" x14ac:dyDescent="0.25">
      <c r="B8" s="4" t="s">
        <v>17</v>
      </c>
      <c r="C8" s="31"/>
      <c r="D8" s="8">
        <v>11.3</v>
      </c>
      <c r="E8" s="5">
        <v>0.27779999999999999</v>
      </c>
      <c r="F8" s="7">
        <f t="shared" si="0"/>
        <v>3.1391400000000003</v>
      </c>
      <c r="G8" s="30">
        <f t="shared" si="1"/>
        <v>0</v>
      </c>
      <c r="H8" s="5">
        <v>27.6</v>
      </c>
      <c r="I8" s="6">
        <v>1120689</v>
      </c>
    </row>
    <row r="9" spans="2:9" x14ac:dyDescent="0.25">
      <c r="B9" s="4" t="s">
        <v>18</v>
      </c>
      <c r="C9" s="31"/>
      <c r="D9" s="8">
        <v>33.299999999999997</v>
      </c>
      <c r="E9" s="5">
        <v>0.27779999999999999</v>
      </c>
      <c r="F9" s="7">
        <f t="shared" si="0"/>
        <v>9.2507399999999986</v>
      </c>
      <c r="G9" s="30">
        <f t="shared" si="1"/>
        <v>0</v>
      </c>
      <c r="H9" s="5">
        <v>15.3</v>
      </c>
      <c r="I9" s="6">
        <v>2065322</v>
      </c>
    </row>
    <row r="10" spans="2:9" s="9" customFormat="1" ht="27.75" customHeight="1" x14ac:dyDescent="0.25">
      <c r="B10" s="65" t="s">
        <v>22</v>
      </c>
      <c r="C10" s="65"/>
      <c r="D10" s="65"/>
      <c r="E10" s="65"/>
      <c r="F10" s="65"/>
      <c r="G10" s="65"/>
      <c r="H10" s="65"/>
      <c r="I10" s="65"/>
    </row>
    <row r="11" spans="2:9" ht="67.5" customHeight="1" x14ac:dyDescent="0.25">
      <c r="B11" s="66" t="s">
        <v>19</v>
      </c>
      <c r="C11" s="66"/>
      <c r="D11" s="66"/>
      <c r="E11" s="67" t="s">
        <v>33</v>
      </c>
      <c r="F11" s="68"/>
      <c r="G11" s="68"/>
      <c r="H11" s="68"/>
      <c r="I11" s="69"/>
    </row>
  </sheetData>
  <sheetProtection algorithmName="SHA-512" hashValue="xGlAu05bv5m0VpYgdBKHyfb7mYE+/tdLu6kVJrTtPWGYrCM4CtYx7DtFns6q+hZRxqCepe//1fv40H0tlKik6g==" saltValue="9U7iW96LjKf81IHXjvHIug==" spinCount="100000" sheet="1" objects="1" scenarios="1"/>
  <mergeCells count="3">
    <mergeCell ref="B10:I10"/>
    <mergeCell ref="B11:D11"/>
    <mergeCell ref="E11:I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Bodovanje</vt:lpstr>
      <vt:lpstr>Konverzija kg(m3) u kWh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Darkec-HP</dc:creator>
  <cp:lastModifiedBy>Alma Tihic</cp:lastModifiedBy>
  <cp:lastPrinted>2017-12-14T10:40:49Z</cp:lastPrinted>
  <dcterms:created xsi:type="dcterms:W3CDTF">2017-08-28T10:55:54Z</dcterms:created>
  <dcterms:modified xsi:type="dcterms:W3CDTF">2017-12-15T07:22:42Z</dcterms:modified>
</cp:coreProperties>
</file>